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YOUIKU012001\Desktop\"/>
    </mc:Choice>
  </mc:AlternateContent>
  <xr:revisionPtr revIDLastSave="0" documentId="13_ncr:1_{324C7256-9C75-45A3-B8D2-5D609DB66B32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2020.6～" sheetId="3" r:id="rId1"/>
  </sheets>
  <definedNames>
    <definedName name="_xlnm.Print_Area" localSheetId="0">'2020.6～'!$A$1:$L$36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 l="1"/>
  <c r="D18" i="3" s="1"/>
  <c r="D19" i="3" l="1"/>
  <c r="B16" i="3" s="1"/>
  <c r="G16" i="3"/>
  <c r="G35" i="3"/>
  <c r="G34" i="3"/>
  <c r="G33" i="3"/>
  <c r="D33" i="3"/>
  <c r="D35" i="3" s="1"/>
  <c r="J32" i="3"/>
  <c r="G32" i="3"/>
  <c r="H32" i="3" s="1"/>
  <c r="G31" i="3"/>
  <c r="G30" i="3"/>
  <c r="G29" i="3"/>
  <c r="D29" i="3"/>
  <c r="D31" i="3" s="1"/>
  <c r="J28" i="3"/>
  <c r="G28" i="3"/>
  <c r="H28" i="3" s="1"/>
  <c r="G27" i="3"/>
  <c r="G26" i="3"/>
  <c r="G25" i="3"/>
  <c r="D25" i="3"/>
  <c r="D27" i="3" s="1"/>
  <c r="J24" i="3"/>
  <c r="G24" i="3"/>
  <c r="H24" i="3" s="1"/>
  <c r="G23" i="3"/>
  <c r="G22" i="3"/>
  <c r="G21" i="3"/>
  <c r="D21" i="3"/>
  <c r="D23" i="3" s="1"/>
  <c r="J20" i="3"/>
  <c r="G20" i="3"/>
  <c r="H20" i="3" s="1"/>
  <c r="G19" i="3"/>
  <c r="G18" i="3"/>
  <c r="G17" i="3"/>
  <c r="J16" i="3"/>
  <c r="H16" i="3" l="1"/>
  <c r="D22" i="3"/>
  <c r="B20" i="3" s="1"/>
  <c r="K20" i="3" s="1"/>
  <c r="D30" i="3"/>
  <c r="B28" i="3" s="1"/>
  <c r="K28" i="3" s="1"/>
  <c r="D34" i="3"/>
  <c r="B32" i="3" s="1"/>
  <c r="K32" i="3" s="1"/>
  <c r="D26" i="3"/>
  <c r="B24" i="3" s="1"/>
  <c r="K24" i="3" s="1"/>
  <c r="K16" i="3" l="1"/>
</calcChain>
</file>

<file path=xl/sharedStrings.xml><?xml version="1.0" encoding="utf-8"?>
<sst xmlns="http://schemas.openxmlformats.org/spreadsheetml/2006/main" count="79" uniqueCount="41">
  <si>
    <t>介護度　5</t>
    <rPh sb="0" eb="2">
      <t>カイゴ</t>
    </rPh>
    <rPh sb="2" eb="3">
      <t>ド</t>
    </rPh>
    <phoneticPr fontId="1"/>
  </si>
  <si>
    <t>（初期加算　区分限度額内　30日間　1日につき30円）</t>
    <rPh sb="1" eb="3">
      <t>ショキ</t>
    </rPh>
    <rPh sb="3" eb="5">
      <t>カサン</t>
    </rPh>
    <rPh sb="6" eb="8">
      <t>クブン</t>
    </rPh>
    <rPh sb="8" eb="10">
      <t>ゲンド</t>
    </rPh>
    <rPh sb="10" eb="11">
      <t>ガク</t>
    </rPh>
    <rPh sb="11" eb="12">
      <t>ナイ</t>
    </rPh>
    <rPh sb="15" eb="17">
      <t>ニチカン</t>
    </rPh>
    <rPh sb="19" eb="20">
      <t>ニチ</t>
    </rPh>
    <rPh sb="25" eb="26">
      <t>エン</t>
    </rPh>
    <phoneticPr fontId="1"/>
  </si>
  <si>
    <t>介護度　1</t>
    <rPh sb="0" eb="2">
      <t>カイゴ</t>
    </rPh>
    <rPh sb="2" eb="3">
      <t>ド</t>
    </rPh>
    <phoneticPr fontId="1"/>
  </si>
  <si>
    <t>介護度　2</t>
    <rPh sb="0" eb="2">
      <t>カイゴ</t>
    </rPh>
    <rPh sb="2" eb="3">
      <t>ド</t>
    </rPh>
    <phoneticPr fontId="1"/>
  </si>
  <si>
    <t>介護度　3</t>
    <rPh sb="0" eb="2">
      <t>カイゴ</t>
    </rPh>
    <rPh sb="2" eb="3">
      <t>ド</t>
    </rPh>
    <phoneticPr fontId="1"/>
  </si>
  <si>
    <t>介護度　4</t>
    <rPh sb="0" eb="2">
      <t>カイゴ</t>
    </rPh>
    <rPh sb="2" eb="3">
      <t>ド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</si>
  <si>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</si>
  <si>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基本ｻｰﾋﾞｽ</t>
    <rPh sb="0" eb="2">
      <t>キホン</t>
    </rPh>
    <phoneticPr fontId="1"/>
  </si>
  <si>
    <t>加算目安</t>
    <rPh sb="0" eb="2">
      <t>カサン</t>
    </rPh>
    <rPh sb="2" eb="4">
      <t>メヤス</t>
    </rPh>
    <phoneticPr fontId="1"/>
  </si>
  <si>
    <t>標準額</t>
    <rPh sb="0" eb="2">
      <t>ヒョウジュン</t>
    </rPh>
    <rPh sb="2" eb="3">
      <t>ガク</t>
    </rPh>
    <phoneticPr fontId="1"/>
  </si>
  <si>
    <t>内訳</t>
    <rPh sb="0" eb="2">
      <t>ウチワケ</t>
    </rPh>
    <phoneticPr fontId="1"/>
  </si>
  <si>
    <t>食事代</t>
    <rPh sb="0" eb="3">
      <t>ショクジダイ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</si>
  <si>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</si>
  <si>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</si>
  <si>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</si>
  <si>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宿泊費</t>
    <rPh sb="0" eb="3">
      <t>シュクハクヒ</t>
    </rPh>
    <phoneticPr fontId="1"/>
  </si>
  <si>
    <t>1泊1500円</t>
    <rPh sb="1" eb="2">
      <t>ハク</t>
    </rPh>
    <rPh sb="6" eb="7">
      <t>エン</t>
    </rPh>
    <phoneticPr fontId="1"/>
  </si>
  <si>
    <t>合計</t>
    <rPh sb="0" eb="2">
      <t>ゴウケイ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</si>
  <si>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1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</si>
  <si>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</si>
  <si>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（認知症加算Ⅰ　区分限度額内）</t>
    <rPh sb="1" eb="4">
      <t>ニンチショウ</t>
    </rPh>
    <rPh sb="4" eb="6">
      <t>カサン</t>
    </rPh>
    <rPh sb="8" eb="10">
      <t>クブン</t>
    </rPh>
    <rPh sb="10" eb="12">
      <t>ゲンド</t>
    </rPh>
    <rPh sb="12" eb="13">
      <t>ガク</t>
    </rPh>
    <rPh sb="13" eb="14">
      <t>ナイ</t>
    </rPh>
    <phoneticPr fontId="1"/>
  </si>
  <si>
    <t>1月につき</t>
    <rPh sb="1" eb="2">
      <t>ガツ</t>
    </rPh>
    <phoneticPr fontId="1"/>
  </si>
  <si>
    <t>介護職員処遇改善加算　　　　　　　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</si>
  <si>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朝400円　昼500円　夕500円　おやつ100円</t>
    <rPh sb="0" eb="1">
      <t>アサ</t>
    </rPh>
    <rPh sb="4" eb="5">
      <t>エン</t>
    </rPh>
    <rPh sb="6" eb="7">
      <t>ヒル</t>
    </rPh>
    <rPh sb="10" eb="11">
      <t>エン</t>
    </rPh>
    <rPh sb="12" eb="13">
      <t>ユウ</t>
    </rPh>
    <rPh sb="16" eb="17">
      <t>エン</t>
    </rPh>
    <rPh sb="24" eb="25">
      <t>エン</t>
    </rPh>
    <phoneticPr fontId="1"/>
  </si>
  <si>
    <t>おやつ</t>
    <phoneticPr fontId="1"/>
  </si>
  <si>
    <t>サービス費目安</t>
    <rPh sb="4" eb="5">
      <t>ヒ</t>
    </rPh>
    <rPh sb="5" eb="7">
      <t>メヤス</t>
    </rPh>
    <phoneticPr fontId="1"/>
  </si>
  <si>
    <t>ナーシングホームたまち　料金シミュレーション</t>
    <rPh sb="12" eb="14">
      <t>リョウキン</t>
    </rPh>
    <phoneticPr fontId="1"/>
  </si>
  <si>
    <t>ｻｰﾋﾞｽ費目安+食事代+宿泊費</t>
    <rPh sb="5" eb="6">
      <t>ヒ</t>
    </rPh>
    <rPh sb="6" eb="8">
      <t>メヤス</t>
    </rPh>
    <rPh sb="9" eb="12">
      <t>ショクジダイ</t>
    </rPh>
    <rPh sb="13" eb="15">
      <t>シュクハク</t>
    </rPh>
    <rPh sb="15" eb="16">
      <t>ヒ</t>
    </rPh>
    <phoneticPr fontId="1"/>
  </si>
  <si>
    <t>訪問看護利用</t>
    <rPh sb="0" eb="2">
      <t>ホウモン</t>
    </rPh>
    <rPh sb="2" eb="4">
      <t>カンゴ</t>
    </rPh>
    <rPh sb="4" eb="6">
      <t>リヨウ</t>
    </rPh>
    <phoneticPr fontId="1"/>
  </si>
  <si>
    <t>〇</t>
    <phoneticPr fontId="1"/>
  </si>
  <si>
    <t>認知症（日常生活自立度Ⅲ以上）</t>
    <rPh sb="0" eb="3">
      <t>ニンチショウ</t>
    </rPh>
    <rPh sb="4" eb="6">
      <t>ニチジョウ</t>
    </rPh>
    <rPh sb="6" eb="8">
      <t>セイカツ</t>
    </rPh>
    <rPh sb="8" eb="10">
      <t>ジリツ</t>
    </rPh>
    <rPh sb="10" eb="11">
      <t>ド</t>
    </rPh>
    <rPh sb="12" eb="14">
      <t>イジョウ</t>
    </rPh>
    <phoneticPr fontId="1"/>
  </si>
  <si>
    <t>該当する場合</t>
    <rPh sb="0" eb="2">
      <t>ガイトウ</t>
    </rPh>
    <rPh sb="4" eb="6">
      <t>バアイ</t>
    </rPh>
    <phoneticPr fontId="1"/>
  </si>
  <si>
    <r>
      <t>1月につき</t>
    </r>
    <r>
      <rPr>
        <b/>
        <sz val="11"/>
        <color theme="1"/>
        <rFont val="HG丸ｺﾞｼｯｸM-PRO"/>
        <family val="3"/>
        <charset val="128"/>
      </rPr>
      <t>（基本サービス費　+　加算目安）　×　10.2％</t>
    </r>
    <rPh sb="16" eb="18">
      <t>カサン</t>
    </rPh>
    <rPh sb="18" eb="20">
      <t>メヤス</t>
    </rPh>
    <phoneticPr fontId="1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</si>
  <si>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</si>
  <si>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特定処遇改善</t>
    <rPh sb="0" eb="2">
      <t>トクテイ</t>
    </rPh>
    <rPh sb="2" eb="4">
      <t>ショグウ</t>
    </rPh>
    <rPh sb="4" eb="6">
      <t>カイゼン</t>
    </rPh>
    <phoneticPr fontId="1"/>
  </si>
  <si>
    <r>
      <t>1月につき</t>
    </r>
    <r>
      <rPr>
        <b/>
        <sz val="11"/>
        <color theme="1"/>
        <rFont val="HG丸ｺﾞｼｯｸM-PRO"/>
        <family val="3"/>
        <charset val="128"/>
      </rPr>
      <t>（基本サービス費　+　加算目安）　×　1.5％</t>
    </r>
    <rPh sb="16" eb="18">
      <t>カサン</t>
    </rPh>
    <rPh sb="18" eb="20">
      <t>メヤス</t>
    </rPh>
    <phoneticPr fontId="1"/>
  </si>
  <si>
    <t>介護職特定員処遇改善加算Ⅰ(2020.6月～)　　　　　　　</t>
    <rPh sb="0" eb="2">
      <t>カイゴ</t>
    </rPh>
    <rPh sb="2" eb="3">
      <t>ショク</t>
    </rPh>
    <rPh sb="3" eb="5">
      <t>トクテイ</t>
    </rPh>
    <rPh sb="5" eb="6">
      <t>イン</t>
    </rPh>
    <rPh sb="6" eb="8">
      <t>ショグウ</t>
    </rPh>
    <rPh sb="8" eb="10">
      <t>カイゼン</t>
    </rPh>
    <rPh sb="10" eb="12">
      <t>カサン</t>
    </rPh>
    <rPh sb="20" eb="21">
      <t>ガツ</t>
    </rPh>
    <phoneticPr fontId="1"/>
  </si>
  <si>
    <t>2020.06現在</t>
    <rPh sb="7" eb="9">
      <t>ゲンザイ</t>
    </rPh>
    <phoneticPr fontId="1"/>
  </si>
  <si>
    <t>サービス提供体制強化加算(2020.8月～）</t>
    <rPh sb="4" eb="6">
      <t>テイキョウ</t>
    </rPh>
    <rPh sb="6" eb="8">
      <t>タイセイ</t>
    </rPh>
    <rPh sb="8" eb="10">
      <t>キョウカ</t>
    </rPh>
    <rPh sb="10" eb="12">
      <t>カサン</t>
    </rPh>
    <rPh sb="19" eb="20">
      <t>ガツ</t>
    </rPh>
    <phoneticPr fontId="1"/>
  </si>
  <si>
    <t>　　　　　　　　Ⅱ　2020.8月～予定</t>
    <rPh sb="16" eb="17">
      <t>ガツ</t>
    </rPh>
    <rPh sb="18" eb="20">
      <t>ヨテイ</t>
    </rPh>
    <phoneticPr fontId="1"/>
  </si>
  <si>
    <t>看護体制強化加算Ⅰ　2021.5月～予定</t>
    <rPh sb="0" eb="2">
      <t>カンゴ</t>
    </rPh>
    <rPh sb="2" eb="4">
      <t>タイセイ</t>
    </rPh>
    <rPh sb="4" eb="6">
      <t>キョウカ</t>
    </rPh>
    <rPh sb="6" eb="8">
      <t>カサン</t>
    </rPh>
    <rPh sb="16" eb="17">
      <t>ガツ</t>
    </rPh>
    <rPh sb="18" eb="2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</si>
</sst>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泊&quot;"/>
    <numFmt numFmtId="177" formatCode="General&quot;食&quot;"/>
    <numFmt numFmtId="178" formatCode="#,###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right" vertical="center" wrapText="1"/>
    </xf>
    <xf numFmtId="178" fontId="7" fillId="0" borderId="18" xfId="0" applyNumberFormat="1" applyFont="1" applyBorder="1" applyAlignment="1">
      <alignment horizontal="right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/>
    </xf>
    <xf numFmtId="178" fontId="7" fillId="0" borderId="21" xfId="0" applyNumberFormat="1" applyFont="1" applyBorder="1" applyAlignment="1">
      <alignment horizontal="right" vertical="center" wrapText="1"/>
    </xf>
    <xf numFmtId="178" fontId="7" fillId="0" borderId="22" xfId="0" applyNumberFormat="1" applyFont="1" applyBorder="1" applyAlignment="1">
      <alignment horizontal="right" vertical="center" wrapText="1"/>
    </xf>
    <xf numFmtId="177" fontId="2" fillId="0" borderId="23" xfId="0" applyNumberFormat="1" applyFont="1" applyBorder="1" applyAlignment="1">
      <alignment vertical="center" wrapText="1"/>
    </xf>
    <xf numFmtId="177" fontId="2" fillId="0" borderId="24" xfId="0" applyNumberFormat="1" applyFont="1" applyBorder="1" applyAlignment="1">
      <alignment vertical="center" wrapText="1"/>
    </xf>
    <xf numFmtId="177" fontId="2" fillId="0" borderId="25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2" fillId="0" borderId="26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178" fontId="9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3" fillId="0" borderId="29" xfId="0" applyNumberFormat="1" applyFont="1" applyBorder="1" applyAlignment="1">
      <alignment horizontal="center" vertical="center" wrapText="1"/>
    </xf>
    <xf numFmtId="178" fontId="3" fillId="0" borderId="30" xfId="0" applyNumberFormat="1" applyFont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center" vertical="center" wrapText="1"/>
    </xf>
    <xf numFmtId="178" fontId="3" fillId="0" borderId="32" xfId="0" applyNumberFormat="1" applyFont="1" applyBorder="1" applyAlignment="1">
      <alignment horizontal="center" vertical="center" wrapText="1"/>
    </xf>
    <xf numFmtId="178" fontId="3" fillId="0" borderId="27" xfId="0" applyNumberFormat="1" applyFont="1" applyBorder="1" applyAlignment="1">
      <alignment horizontal="center" vertical="center" wrapText="1"/>
    </xf>
    <xf numFmtId="178" fontId="3" fillId="0" borderId="28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2" borderId="1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78" fontId="2" fillId="6" borderId="8" xfId="0" applyNumberFormat="1" applyFont="1" applyFill="1" applyBorder="1" applyAlignment="1">
      <alignment horizontal="right" vertical="center" wrapText="1"/>
    </xf>
    <xf numFmtId="178" fontId="2" fillId="6" borderId="0" xfId="0" applyNumberFormat="1" applyFont="1" applyFill="1" applyBorder="1" applyAlignment="1">
      <alignment horizontal="right" vertical="center" wrapText="1"/>
    </xf>
    <xf numFmtId="178" fontId="2" fillId="6" borderId="6" xfId="0" applyNumberFormat="1" applyFont="1" applyFill="1" applyBorder="1" applyAlignment="1">
      <alignment horizontal="right" vertical="center" wrapText="1"/>
    </xf>
    <xf numFmtId="178" fontId="2" fillId="5" borderId="11" xfId="0" applyNumberFormat="1" applyFont="1" applyFill="1" applyBorder="1" applyAlignment="1">
      <alignment horizontal="right" vertical="center" wrapText="1"/>
    </xf>
    <xf numFmtId="178" fontId="2" fillId="5" borderId="9" xfId="0" applyNumberFormat="1" applyFont="1" applyFill="1" applyBorder="1" applyAlignment="1">
      <alignment horizontal="right" vertical="center" wrapText="1"/>
    </xf>
    <xf numFmtId="178" fontId="2" fillId="5" borderId="10" xfId="0" applyNumberFormat="1" applyFont="1" applyFill="1" applyBorder="1" applyAlignment="1">
      <alignment horizontal="right" vertical="center" wrapText="1"/>
    </xf>
    <xf numFmtId="178" fontId="3" fillId="0" borderId="33" xfId="0" applyNumberFormat="1" applyFont="1" applyBorder="1" applyAlignment="1">
      <alignment horizontal="center" vertical="center" wrapText="1"/>
    </xf>
    <xf numFmtId="178" fontId="3" fillId="0" borderId="3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F644-55B3-4A9A-A41E-5E0E435DBF48}">
  <dimension ref="A1:L36"/>
  <sheetViews>
    <sheetView tabSelected="1" zoomScaleNormal="100" workbookViewId="0">
      <selection activeCell="N9" sqref="N9"/>
    </sheetView>
  </sheetViews>
  <sheetFormatPr defaultRowHeight="13.5" x14ac:dyDescent="0.15"/>
  <cols>
    <col min="1" max="1" width="17.375" customWidth="1"/>
    <col min="2" max="2" width="14.5" style="6" customWidth="1"/>
    <col min="3" max="4" width="12.25" style="6" customWidth="1"/>
    <col min="5" max="5" width="9.625" style="6" customWidth="1"/>
    <col min="6" max="6" width="5.75" style="6" customWidth="1"/>
    <col min="7" max="7" width="9.125" style="6" customWidth="1"/>
    <col min="8" max="8" width="10.625" style="6" customWidth="1"/>
    <col min="9" max="9" width="6.125" style="6" customWidth="1"/>
    <col min="10" max="12" width="10.625" customWidth="1"/>
    <col min="14" max="14" width="25.5" bestFit="1" customWidth="1"/>
    <col min="15" max="15" width="10.625" bestFit="1" customWidth="1"/>
  </cols>
  <sheetData>
    <row r="1" spans="1:12" ht="24" customHeight="1" x14ac:dyDescent="0.15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.9499999999999993" customHeight="1" x14ac:dyDescent="0.15">
      <c r="A2" s="8"/>
      <c r="B2" s="8"/>
      <c r="C2" s="8"/>
      <c r="D2" s="8"/>
      <c r="E2" s="8"/>
      <c r="F2" s="8"/>
      <c r="G2" s="8"/>
      <c r="H2" s="7"/>
      <c r="I2" s="7"/>
    </row>
    <row r="3" spans="1:12" ht="18" customHeight="1" x14ac:dyDescent="0.15">
      <c r="A3" s="5" t="s">
        <v>1</v>
      </c>
      <c r="E3" s="18"/>
      <c r="F3" s="8"/>
      <c r="G3" s="4"/>
      <c r="H3" s="4"/>
      <c r="I3" s="4"/>
      <c r="J3" s="4"/>
      <c r="K3" s="39" t="s">
        <v>31</v>
      </c>
      <c r="L3" s="38" t="s">
        <v>29</v>
      </c>
    </row>
    <row r="4" spans="1:12" ht="18" customHeight="1" x14ac:dyDescent="0.15">
      <c r="A4" s="35" t="s">
        <v>38</v>
      </c>
      <c r="D4" s="9" t="s">
        <v>21</v>
      </c>
      <c r="E4" s="36">
        <v>640</v>
      </c>
      <c r="F4" s="5"/>
      <c r="G4" s="4"/>
      <c r="H4" s="44" t="s">
        <v>28</v>
      </c>
      <c r="I4" s="44"/>
      <c r="J4" s="44"/>
      <c r="K4" s="37"/>
      <c r="L4" s="21"/>
    </row>
    <row r="5" spans="1:12" ht="18" customHeight="1" x14ac:dyDescent="0.15">
      <c r="A5" s="35" t="s">
        <v>33</v>
      </c>
      <c r="D5" s="9" t="s">
        <v>21</v>
      </c>
      <c r="E5" s="36">
        <v>1000</v>
      </c>
      <c r="F5" s="5"/>
      <c r="G5" s="34"/>
      <c r="H5" s="43" t="s">
        <v>30</v>
      </c>
      <c r="I5" s="43"/>
      <c r="J5" s="43"/>
      <c r="K5" s="37"/>
      <c r="L5" s="18"/>
    </row>
    <row r="6" spans="1:12" ht="18" customHeight="1" x14ac:dyDescent="0.15">
      <c r="A6" s="5" t="s">
        <v>18</v>
      </c>
      <c r="D6" s="9" t="s">
        <v>21</v>
      </c>
      <c r="E6" s="18">
        <v>574</v>
      </c>
      <c r="F6" s="5"/>
      <c r="G6" s="34"/>
      <c r="H6" s="34"/>
      <c r="I6" s="18"/>
      <c r="J6" s="18"/>
      <c r="K6" s="18"/>
      <c r="L6" s="18"/>
    </row>
    <row r="7" spans="1:12" ht="18" customHeight="1" x14ac:dyDescent="0.15">
      <c r="A7" s="5" t="s">
        <v>40</v>
      </c>
      <c r="D7" s="9" t="s">
        <v>21</v>
      </c>
      <c r="E7" s="18">
        <v>3000</v>
      </c>
      <c r="F7" s="5"/>
      <c r="G7" s="34"/>
      <c r="H7" s="34"/>
      <c r="I7" s="18"/>
      <c r="J7" s="18"/>
      <c r="K7" s="18"/>
      <c r="L7" s="18"/>
    </row>
    <row r="8" spans="1:12" ht="18" customHeight="1" x14ac:dyDescent="0.15">
      <c r="A8" s="5" t="s">
        <v>39</v>
      </c>
      <c r="D8" s="9" t="s">
        <v>21</v>
      </c>
      <c r="E8" s="18">
        <v>2500</v>
      </c>
      <c r="F8" s="8"/>
      <c r="G8" s="34"/>
      <c r="H8" s="34"/>
      <c r="I8" s="18"/>
      <c r="J8" s="18"/>
      <c r="K8" s="18"/>
      <c r="L8" s="18"/>
    </row>
    <row r="9" spans="1:12" ht="18" customHeight="1" x14ac:dyDescent="0.15">
      <c r="A9" s="35" t="s">
        <v>19</v>
      </c>
      <c r="D9" s="9" t="s">
        <v>21</v>
      </c>
      <c r="E9" s="36">
        <v>1000</v>
      </c>
      <c r="F9" s="5"/>
      <c r="G9" s="34"/>
      <c r="H9" s="34"/>
      <c r="I9" s="22"/>
      <c r="J9" s="22"/>
      <c r="K9" s="22"/>
      <c r="L9" s="22"/>
    </row>
    <row r="10" spans="1:12" ht="18" customHeight="1" x14ac:dyDescent="0.15">
      <c r="A10" s="5" t="s">
        <v>20</v>
      </c>
      <c r="D10" s="9" t="s">
        <v>21</v>
      </c>
      <c r="E10" s="18">
        <v>800</v>
      </c>
      <c r="F10" s="5"/>
      <c r="G10" s="5"/>
      <c r="H10" s="5"/>
      <c r="I10" s="9"/>
    </row>
    <row r="11" spans="1:12" ht="18" customHeight="1" x14ac:dyDescent="0.15">
      <c r="A11" s="35" t="s">
        <v>22</v>
      </c>
      <c r="B11" s="8"/>
      <c r="C11" s="8"/>
      <c r="D11" s="5" t="s">
        <v>32</v>
      </c>
      <c r="E11" s="8"/>
      <c r="F11" s="8"/>
      <c r="G11" s="8"/>
      <c r="H11" s="8"/>
      <c r="I11" s="8"/>
      <c r="J11" s="8"/>
      <c r="K11" s="8"/>
      <c r="L11" s="8"/>
    </row>
    <row r="12" spans="1:12" ht="18" customHeight="1" x14ac:dyDescent="0.15">
      <c r="A12" s="35" t="s">
        <v>36</v>
      </c>
      <c r="B12" s="8"/>
      <c r="C12" s="8"/>
      <c r="D12" s="5" t="s">
        <v>35</v>
      </c>
      <c r="E12" s="8"/>
      <c r="F12" s="8"/>
      <c r="G12" s="8"/>
      <c r="H12" s="8"/>
      <c r="I12" s="8"/>
      <c r="J12" s="8"/>
      <c r="K12" s="8"/>
      <c r="L12" s="8"/>
    </row>
    <row r="13" spans="1:12" ht="9.75" customHeight="1" thickBot="1" x14ac:dyDescent="0.2">
      <c r="A13" s="7"/>
      <c r="B13" s="2"/>
      <c r="C13" s="2"/>
      <c r="D13" s="2"/>
      <c r="E13" s="1"/>
      <c r="F13" s="1"/>
      <c r="G13" s="1"/>
      <c r="H13" s="1"/>
      <c r="I13" s="1"/>
    </row>
    <row r="14" spans="1:12" ht="17.25" customHeight="1" x14ac:dyDescent="0.15">
      <c r="A14" s="10"/>
      <c r="B14" s="55" t="s">
        <v>25</v>
      </c>
      <c r="C14" s="56"/>
      <c r="D14" s="57"/>
      <c r="E14" s="68" t="s">
        <v>11</v>
      </c>
      <c r="F14" s="69"/>
      <c r="G14" s="69"/>
      <c r="H14" s="69"/>
      <c r="I14" s="76" t="s">
        <v>15</v>
      </c>
      <c r="J14" s="77"/>
      <c r="K14" s="51" t="s">
        <v>17</v>
      </c>
      <c r="L14" s="52"/>
    </row>
    <row r="15" spans="1:12" ht="17.25" customHeight="1" x14ac:dyDescent="0.15">
      <c r="A15" s="19"/>
      <c r="B15" s="31" t="s">
        <v>9</v>
      </c>
      <c r="C15" s="58" t="s">
        <v>10</v>
      </c>
      <c r="D15" s="58"/>
      <c r="E15" s="70" t="s">
        <v>23</v>
      </c>
      <c r="F15" s="71"/>
      <c r="G15" s="72"/>
      <c r="H15" s="73"/>
      <c r="I15" s="74" t="s">
        <v>16</v>
      </c>
      <c r="J15" s="75"/>
      <c r="K15" s="53" t="s">
        <v>27</v>
      </c>
      <c r="L15" s="54"/>
    </row>
    <row r="16" spans="1:12" ht="15" customHeight="1" x14ac:dyDescent="0.15">
      <c r="A16" s="62" t="s">
        <v>2</v>
      </c>
      <c r="B16" s="65">
        <f>SUM(D16:D19)</f>
        <v>16801</v>
      </c>
      <c r="C16" s="3" t="s">
        <v>7</v>
      </c>
      <c r="D16" s="11">
        <v>12401</v>
      </c>
      <c r="E16" s="12" t="s">
        <v>12</v>
      </c>
      <c r="F16" s="26"/>
      <c r="G16" s="16">
        <f>F16*400</f>
        <v>0</v>
      </c>
      <c r="H16" s="81">
        <f>SUM(G16:G19)</f>
        <v>0</v>
      </c>
      <c r="I16" s="59"/>
      <c r="J16" s="78">
        <f>1500*I16</f>
        <v>0</v>
      </c>
      <c r="K16" s="45">
        <f>B16+H16+J16</f>
        <v>16801</v>
      </c>
      <c r="L16" s="46"/>
    </row>
    <row r="17" spans="1:12" ht="15" customHeight="1" x14ac:dyDescent="0.15">
      <c r="A17" s="63"/>
      <c r="B17" s="66"/>
      <c r="C17" s="3" t="s">
        <v>8</v>
      </c>
      <c r="D17" s="11">
        <f>IF(AND($K$4="〇",$K$5=""),SUM($E$4:$E$7,$E$9),IF(AND($K$4="",$K$5="〇"),SUM($E$4:$E$5,$E$9:$E$10),IF(AND($K$4="〇",$K$5="〇"),SUM($E$4:$E$7,$E$9,$E$10),SUM($E$4:$E$5,$E$9))))</f>
        <v>2640</v>
      </c>
      <c r="E17" s="13" t="s">
        <v>13</v>
      </c>
      <c r="F17" s="27"/>
      <c r="G17" s="17">
        <f>F17*500</f>
        <v>0</v>
      </c>
      <c r="H17" s="82"/>
      <c r="I17" s="60"/>
      <c r="J17" s="79"/>
      <c r="K17" s="47"/>
      <c r="L17" s="48"/>
    </row>
    <row r="18" spans="1:12" ht="15" customHeight="1" x14ac:dyDescent="0.15">
      <c r="A18" s="63"/>
      <c r="B18" s="66"/>
      <c r="C18" s="32" t="s">
        <v>6</v>
      </c>
      <c r="D18" s="11">
        <f>ROUND(($D16+$D$17)*0.102,0)</f>
        <v>1534</v>
      </c>
      <c r="E18" s="23" t="s">
        <v>14</v>
      </c>
      <c r="F18" s="28"/>
      <c r="G18" s="20">
        <f>F18*500</f>
        <v>0</v>
      </c>
      <c r="H18" s="82"/>
      <c r="I18" s="60"/>
      <c r="J18" s="79"/>
      <c r="K18" s="47"/>
      <c r="L18" s="48"/>
    </row>
    <row r="19" spans="1:12" ht="15" customHeight="1" x14ac:dyDescent="0.15">
      <c r="A19" s="64"/>
      <c r="B19" s="67"/>
      <c r="C19" s="32" t="s">
        <v>34</v>
      </c>
      <c r="D19" s="11">
        <f>ROUND(($D16+$D$17)*0.015,0)</f>
        <v>226</v>
      </c>
      <c r="E19" s="14" t="s">
        <v>24</v>
      </c>
      <c r="F19" s="28"/>
      <c r="G19" s="24">
        <f>F19*100</f>
        <v>0</v>
      </c>
      <c r="H19" s="83"/>
      <c r="I19" s="61"/>
      <c r="J19" s="80"/>
      <c r="K19" s="49"/>
      <c r="L19" s="50"/>
    </row>
    <row r="20" spans="1:12" ht="15" customHeight="1" x14ac:dyDescent="0.15">
      <c r="A20" s="62" t="s">
        <v>3</v>
      </c>
      <c r="B20" s="65">
        <f>SUM(D20:D23)</f>
        <v>22331</v>
      </c>
      <c r="C20" s="3" t="s">
        <v>7</v>
      </c>
      <c r="D20" s="11">
        <v>17352</v>
      </c>
      <c r="E20" s="12" t="s">
        <v>12</v>
      </c>
      <c r="F20" s="26"/>
      <c r="G20" s="16">
        <f>F20*400</f>
        <v>0</v>
      </c>
      <c r="H20" s="81">
        <f t="shared" ref="H20" si="0">SUM(G20:G23)</f>
        <v>0</v>
      </c>
      <c r="I20" s="59"/>
      <c r="J20" s="78">
        <f t="shared" ref="J20" si="1">1500*I20</f>
        <v>0</v>
      </c>
      <c r="K20" s="45">
        <f>B20+H20+J20</f>
        <v>22331</v>
      </c>
      <c r="L20" s="46"/>
    </row>
    <row r="21" spans="1:12" ht="15" customHeight="1" x14ac:dyDescent="0.15">
      <c r="A21" s="63"/>
      <c r="B21" s="66"/>
      <c r="C21" s="3" t="s">
        <v>8</v>
      </c>
      <c r="D21" s="11">
        <f>IF(AND($K$4="〇",$K$5=""),SUM($E$4:$E$7,$E$9),IF(AND($K$4="",$K$5="〇"),SUM($E$4:$E$5,$E$9:$E$10),IF(AND($K$4="〇",$K$5="〇"),SUM($E$4:$E$7,$E$9,$E$10),SUM($E$4:$E$5,$E$9))))</f>
        <v>2640</v>
      </c>
      <c r="E21" s="13" t="s">
        <v>13</v>
      </c>
      <c r="F21" s="27"/>
      <c r="G21" s="17">
        <f>F21*500</f>
        <v>0</v>
      </c>
      <c r="H21" s="82"/>
      <c r="I21" s="60"/>
      <c r="J21" s="79"/>
      <c r="K21" s="47"/>
      <c r="L21" s="48"/>
    </row>
    <row r="22" spans="1:12" ht="15" customHeight="1" x14ac:dyDescent="0.15">
      <c r="A22" s="63"/>
      <c r="B22" s="66"/>
      <c r="C22" s="32" t="s">
        <v>6</v>
      </c>
      <c r="D22" s="11">
        <f>ROUND(($D20+$D$21)*0.102,0)</f>
        <v>2039</v>
      </c>
      <c r="E22" s="23" t="s">
        <v>14</v>
      </c>
      <c r="F22" s="28"/>
      <c r="G22" s="20">
        <f>F22*500</f>
        <v>0</v>
      </c>
      <c r="H22" s="82"/>
      <c r="I22" s="60"/>
      <c r="J22" s="79"/>
      <c r="K22" s="47"/>
      <c r="L22" s="48"/>
    </row>
    <row r="23" spans="1:12" ht="15" customHeight="1" x14ac:dyDescent="0.15">
      <c r="A23" s="64"/>
      <c r="B23" s="67"/>
      <c r="C23" s="32" t="s">
        <v>34</v>
      </c>
      <c r="D23" s="11">
        <f>ROUND(($D20+$D$21)*0.015,0)</f>
        <v>300</v>
      </c>
      <c r="E23" s="14" t="s">
        <v>24</v>
      </c>
      <c r="F23" s="29"/>
      <c r="G23" s="24">
        <f>F23*100</f>
        <v>0</v>
      </c>
      <c r="H23" s="83"/>
      <c r="I23" s="61"/>
      <c r="J23" s="80"/>
      <c r="K23" s="49"/>
      <c r="L23" s="50"/>
    </row>
    <row r="24" spans="1:12" ht="15" customHeight="1" x14ac:dyDescent="0.15">
      <c r="A24" s="62" t="s">
        <v>4</v>
      </c>
      <c r="B24" s="65">
        <f>SUM(D24:D27)</f>
        <v>30194</v>
      </c>
      <c r="C24" s="3" t="s">
        <v>7</v>
      </c>
      <c r="D24" s="11">
        <v>24392</v>
      </c>
      <c r="E24" s="12" t="s">
        <v>12</v>
      </c>
      <c r="F24" s="26"/>
      <c r="G24" s="16">
        <f>F24*400</f>
        <v>0</v>
      </c>
      <c r="H24" s="81">
        <f t="shared" ref="H24" si="2">SUM(G24:G27)</f>
        <v>0</v>
      </c>
      <c r="I24" s="59"/>
      <c r="J24" s="78">
        <f t="shared" ref="J24" si="3">1500*I24</f>
        <v>0</v>
      </c>
      <c r="K24" s="45">
        <f>B24+H24+J24</f>
        <v>30194</v>
      </c>
      <c r="L24" s="46"/>
    </row>
    <row r="25" spans="1:12" ht="15" customHeight="1" x14ac:dyDescent="0.15">
      <c r="A25" s="63"/>
      <c r="B25" s="66"/>
      <c r="C25" s="3" t="s">
        <v>8</v>
      </c>
      <c r="D25" s="11">
        <f>IF(AND($K$4="〇",$K$5=""),SUM($E$4:$E$7,$E$9),IF(AND($K$4="",$K$5="〇"),SUM($E$4:$E$5,$E$9:$E$10),IF(AND($K$4="〇",$K$5="〇"),SUM($E$4:$E$7,$E$9,$E$10),SUM($E$4:$E$5,$E$9))))</f>
        <v>2640</v>
      </c>
      <c r="E25" s="13" t="s">
        <v>13</v>
      </c>
      <c r="F25" s="27"/>
      <c r="G25" s="17">
        <f>F25*500</f>
        <v>0</v>
      </c>
      <c r="H25" s="82"/>
      <c r="I25" s="60"/>
      <c r="J25" s="79"/>
      <c r="K25" s="47"/>
      <c r="L25" s="48"/>
    </row>
    <row r="26" spans="1:12" ht="15" customHeight="1" x14ac:dyDescent="0.15">
      <c r="A26" s="63"/>
      <c r="B26" s="66"/>
      <c r="C26" s="32" t="s">
        <v>6</v>
      </c>
      <c r="D26" s="11">
        <f>ROUND(($D24+$D$25)*0.102,0)</f>
        <v>2757</v>
      </c>
      <c r="E26" s="23" t="s">
        <v>14</v>
      </c>
      <c r="F26" s="28"/>
      <c r="G26" s="20">
        <f>F26*500</f>
        <v>0</v>
      </c>
      <c r="H26" s="82"/>
      <c r="I26" s="60"/>
      <c r="J26" s="79"/>
      <c r="K26" s="47"/>
      <c r="L26" s="48"/>
    </row>
    <row r="27" spans="1:12" ht="15" customHeight="1" x14ac:dyDescent="0.15">
      <c r="A27" s="64"/>
      <c r="B27" s="67"/>
      <c r="C27" s="32" t="s">
        <v>34</v>
      </c>
      <c r="D27" s="11">
        <f>ROUND(($D24+$D$25)*0.015,0)</f>
        <v>405</v>
      </c>
      <c r="E27" s="14" t="s">
        <v>24</v>
      </c>
      <c r="F27" s="29"/>
      <c r="G27" s="24">
        <f>F27*100</f>
        <v>0</v>
      </c>
      <c r="H27" s="83"/>
      <c r="I27" s="61"/>
      <c r="J27" s="80"/>
      <c r="K27" s="49"/>
      <c r="L27" s="50"/>
    </row>
    <row r="28" spans="1:12" ht="15" customHeight="1" x14ac:dyDescent="0.15">
      <c r="A28" s="62" t="s">
        <v>5</v>
      </c>
      <c r="B28" s="65">
        <f>SUM(D28:D31)</f>
        <v>33851</v>
      </c>
      <c r="C28" s="3" t="s">
        <v>7</v>
      </c>
      <c r="D28" s="11">
        <v>27665</v>
      </c>
      <c r="E28" s="12" t="s">
        <v>12</v>
      </c>
      <c r="F28" s="30"/>
      <c r="G28" s="16">
        <f>F28*400</f>
        <v>0</v>
      </c>
      <c r="H28" s="81">
        <f t="shared" ref="H28" si="4">SUM(G28:G31)</f>
        <v>0</v>
      </c>
      <c r="I28" s="59"/>
      <c r="J28" s="78">
        <f t="shared" ref="J28" si="5">1500*I28</f>
        <v>0</v>
      </c>
      <c r="K28" s="45">
        <f>B28+H28+J28</f>
        <v>33851</v>
      </c>
      <c r="L28" s="46"/>
    </row>
    <row r="29" spans="1:12" ht="15" customHeight="1" x14ac:dyDescent="0.15">
      <c r="A29" s="63"/>
      <c r="B29" s="66"/>
      <c r="C29" s="3" t="s">
        <v>8</v>
      </c>
      <c r="D29" s="11">
        <f>IF(AND($K$4="〇",$K$5=""),SUM($E$4:$E$7,$E$9),IF(AND($K$4="",$K$5="〇"),SUM($E$4:$E$5,$E$9:$E$10),IF(AND($K$4="〇",$K$5="〇"),SUM($E$4:$E$7,$E$9,$E$10),SUM($E$4:$E$5,$E$9))))</f>
        <v>2640</v>
      </c>
      <c r="E29" s="13" t="s">
        <v>13</v>
      </c>
      <c r="F29" s="27"/>
      <c r="G29" s="17">
        <f>F29*500</f>
        <v>0</v>
      </c>
      <c r="H29" s="82"/>
      <c r="I29" s="60"/>
      <c r="J29" s="79"/>
      <c r="K29" s="47"/>
      <c r="L29" s="48"/>
    </row>
    <row r="30" spans="1:12" ht="15" customHeight="1" x14ac:dyDescent="0.15">
      <c r="A30" s="63"/>
      <c r="B30" s="66"/>
      <c r="C30" s="32" t="s">
        <v>6</v>
      </c>
      <c r="D30" s="11">
        <f>ROUND(($D28+$D$29)*0.102,0)</f>
        <v>3091</v>
      </c>
      <c r="E30" s="23" t="s">
        <v>14</v>
      </c>
      <c r="F30" s="28"/>
      <c r="G30" s="20">
        <f>F30*500</f>
        <v>0</v>
      </c>
      <c r="H30" s="82"/>
      <c r="I30" s="60"/>
      <c r="J30" s="79"/>
      <c r="K30" s="47"/>
      <c r="L30" s="48"/>
    </row>
    <row r="31" spans="1:12" ht="15" customHeight="1" x14ac:dyDescent="0.15">
      <c r="A31" s="63"/>
      <c r="B31" s="67"/>
      <c r="C31" s="33" t="s">
        <v>34</v>
      </c>
      <c r="D31" s="11">
        <f>ROUND(($D28+$D$29)*0.015,0)</f>
        <v>455</v>
      </c>
      <c r="E31" s="23" t="s">
        <v>24</v>
      </c>
      <c r="F31" s="28"/>
      <c r="G31" s="25">
        <f>F31*100</f>
        <v>0</v>
      </c>
      <c r="H31" s="83"/>
      <c r="I31" s="61"/>
      <c r="J31" s="80"/>
      <c r="K31" s="47"/>
      <c r="L31" s="48"/>
    </row>
    <row r="32" spans="1:12" ht="15" customHeight="1" x14ac:dyDescent="0.15">
      <c r="A32" s="62" t="s">
        <v>0</v>
      </c>
      <c r="B32" s="65">
        <f>SUM(D32:D35)</f>
        <v>37903</v>
      </c>
      <c r="C32" s="3" t="s">
        <v>7</v>
      </c>
      <c r="D32" s="11">
        <v>31293</v>
      </c>
      <c r="E32" s="15" t="s">
        <v>12</v>
      </c>
      <c r="F32" s="26"/>
      <c r="G32" s="16">
        <f>F32*400</f>
        <v>0</v>
      </c>
      <c r="H32" s="81">
        <f t="shared" ref="H32" si="6">SUM(G32:G35)</f>
        <v>0</v>
      </c>
      <c r="I32" s="59"/>
      <c r="J32" s="78">
        <f t="shared" ref="J32" si="7">1500*I32</f>
        <v>0</v>
      </c>
      <c r="K32" s="45">
        <f>B32+H32+J32</f>
        <v>37903</v>
      </c>
      <c r="L32" s="46"/>
    </row>
    <row r="33" spans="1:12" ht="15" customHeight="1" x14ac:dyDescent="0.15">
      <c r="A33" s="63"/>
      <c r="B33" s="66"/>
      <c r="C33" s="3" t="s">
        <v>8</v>
      </c>
      <c r="D33" s="11">
        <f>IF(AND($K$4="〇",$K$5=""),SUM($E$4:$E$7,$E$9),IF(AND($K$4="",$K$5="〇"),SUM($E$4:$E$5,$E$9:$E$10),IF(AND($K$4="〇",$K$5="〇"),SUM($E$4:$E$7,$E$9,$E$10),SUM($E$4:$E$5,$E$9))))</f>
        <v>2640</v>
      </c>
      <c r="E33" s="13" t="s">
        <v>13</v>
      </c>
      <c r="F33" s="27"/>
      <c r="G33" s="17">
        <f>F33*500</f>
        <v>0</v>
      </c>
      <c r="H33" s="82"/>
      <c r="I33" s="60"/>
      <c r="J33" s="79"/>
      <c r="K33" s="47"/>
      <c r="L33" s="48"/>
    </row>
    <row r="34" spans="1:12" ht="15" customHeight="1" x14ac:dyDescent="0.15">
      <c r="A34" s="63"/>
      <c r="B34" s="66"/>
      <c r="C34" s="32" t="s">
        <v>6</v>
      </c>
      <c r="D34" s="11">
        <f>ROUND(($D32+$D$33)*0.102,0)</f>
        <v>3461</v>
      </c>
      <c r="E34" s="23" t="s">
        <v>14</v>
      </c>
      <c r="F34" s="28"/>
      <c r="G34" s="20">
        <f>F34*500</f>
        <v>0</v>
      </c>
      <c r="H34" s="82"/>
      <c r="I34" s="60"/>
      <c r="J34" s="79"/>
      <c r="K34" s="47"/>
      <c r="L34" s="48"/>
    </row>
    <row r="35" spans="1:12" ht="15" customHeight="1" thickBot="1" x14ac:dyDescent="0.2">
      <c r="A35" s="64"/>
      <c r="B35" s="67"/>
      <c r="C35" s="40" t="s">
        <v>34</v>
      </c>
      <c r="D35" s="11">
        <f>ROUND(($D32+$D$33)*0.015,0)</f>
        <v>509</v>
      </c>
      <c r="E35" s="14" t="s">
        <v>24</v>
      </c>
      <c r="F35" s="29"/>
      <c r="G35" s="24">
        <f>F35*100</f>
        <v>0</v>
      </c>
      <c r="H35" s="83"/>
      <c r="I35" s="61"/>
      <c r="J35" s="80"/>
      <c r="K35" s="84"/>
      <c r="L35" s="85"/>
    </row>
    <row r="36" spans="1:12" ht="20.100000000000001" customHeight="1" x14ac:dyDescent="0.15">
      <c r="A36" s="41" t="s">
        <v>37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</sheetData>
  <sheetProtection algorithmName="SHA-512" hashValue="3XaUJqBc7m45gDnC2YRi5vKGEoT5NyOdFu1xpD+FocY0KBBvh40bH823Uf+iSVRJXtwbSku7TRvqe+TDe0fArA==" saltValue="bxm08aCgznHqkG8TUGNjaw==" spinCount="100000" sheet="1" objects="1" scenarios="1"/>
  <protectedRanges>
    <protectedRange sqref="K4:K5" name="範囲2"/>
    <protectedRange sqref="F16:F35 I16:I35" name="範囲1"/>
  </protectedRanges>
  <mergeCells count="42">
    <mergeCell ref="A1:L1"/>
    <mergeCell ref="H4:J4"/>
    <mergeCell ref="H5:J5"/>
    <mergeCell ref="B14:D14"/>
    <mergeCell ref="E14:H14"/>
    <mergeCell ref="I14:J14"/>
    <mergeCell ref="K14:L14"/>
    <mergeCell ref="A16:A19"/>
    <mergeCell ref="B16:B19"/>
    <mergeCell ref="H16:H19"/>
    <mergeCell ref="I16:I19"/>
    <mergeCell ref="J16:J19"/>
    <mergeCell ref="K20:L23"/>
    <mergeCell ref="C15:D15"/>
    <mergeCell ref="E15:H15"/>
    <mergeCell ref="I15:J15"/>
    <mergeCell ref="K15:L15"/>
    <mergeCell ref="K16:L19"/>
    <mergeCell ref="A20:A23"/>
    <mergeCell ref="B20:B23"/>
    <mergeCell ref="H20:H23"/>
    <mergeCell ref="I20:I23"/>
    <mergeCell ref="J20:J23"/>
    <mergeCell ref="K28:L31"/>
    <mergeCell ref="A24:A27"/>
    <mergeCell ref="B24:B27"/>
    <mergeCell ref="H24:H27"/>
    <mergeCell ref="I24:I27"/>
    <mergeCell ref="J24:J27"/>
    <mergeCell ref="K24:L27"/>
    <mergeCell ref="A28:A31"/>
    <mergeCell ref="B28:B31"/>
    <mergeCell ref="H28:H31"/>
    <mergeCell ref="I28:I31"/>
    <mergeCell ref="J28:J31"/>
    <mergeCell ref="A36:L36"/>
    <mergeCell ref="A32:A35"/>
    <mergeCell ref="B32:B35"/>
    <mergeCell ref="H32:H35"/>
    <mergeCell ref="I32:I35"/>
    <mergeCell ref="J32:J35"/>
    <mergeCell ref="K32:L35"/>
  </mergeCells>
  <phoneticPr fontId="1"/>
  <dataValidations count="2">
    <dataValidation type="list" allowBlank="1" showInputMessage="1" showErrorMessage="1" sqref="K4:K5" xr:uid="{DF98F261-B9BC-4DFC-B8AC-56E8B74971DD}">
      <formula1>$L$3</formula1>
    </dataValidation>
    <dataValidation type="list" allowBlank="1" showInputMessage="1" showErrorMessage="1" sqref="G5" xr:uid="{2EF6EE81-B6B9-406E-BB50-A4F7DEA8BA6B}">
      <formula1>#REF!</formula1>
    </dataValidation>
  </dataValidations>
  <printOptions horizontalCentered="1"/>
  <pageMargins left="0.43307086614173229" right="0.43307086614173229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2020.6～</vt:lpstr>
      <vt:lpstr>'2020.6～'!Print_Area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FUJI-004</dc:creator>
  <cp:lastModifiedBy>教育部　長谷川</cp:lastModifiedBy>
  <cp:lastPrinted>2020-06-05T00:05:10Z</cp:lastPrinted>
  <dcterms:created xsi:type="dcterms:W3CDTF">2020-02-07T02:43:30Z</dcterms:created>
  <dcterms:modified xsi:type="dcterms:W3CDTF">2020-06-11T01:31:12Z</dcterms:modified>
</cp:coreProperties>
</file>